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 Lynch\Dropbox\ASM Content Creation\LBO Balance Sheet Adjustments\"/>
    </mc:Choice>
  </mc:AlternateContent>
  <xr:revisionPtr revIDLastSave="0" documentId="13_ncr:1_{5CA716C4-772C-4ED4-AF18-5CE0F982C5BE}" xr6:coauthVersionLast="45" xr6:coauthVersionMax="45" xr10:uidLastSave="{00000000-0000-0000-0000-000000000000}"/>
  <bookViews>
    <workbookView xWindow="-98" yWindow="-98" windowWidth="33946" windowHeight="22096" xr2:uid="{00000000-000D-0000-FFFF-FFFF00000000}"/>
  </bookViews>
  <sheets>
    <sheet name="Balance Sheet Adjustment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6" i="2" l="1"/>
  <c r="N25" i="2"/>
  <c r="N77" i="2" l="1"/>
  <c r="N78" i="2"/>
  <c r="G56" i="2"/>
  <c r="G65" i="2" s="1"/>
  <c r="N35" i="2"/>
  <c r="P14" i="2"/>
  <c r="N47" i="2" s="1"/>
  <c r="N74" i="2" s="1"/>
  <c r="L47" i="2"/>
  <c r="E50" i="2"/>
  <c r="E31" i="2"/>
  <c r="E38" i="2" s="1"/>
  <c r="L28" i="2"/>
  <c r="S28" i="2" s="1"/>
  <c r="S47" i="2" l="1"/>
  <c r="L35" i="2"/>
  <c r="S35" i="2" s="1"/>
  <c r="P10" i="2" l="1"/>
  <c r="L56" i="2"/>
  <c r="N56" i="2" s="1"/>
  <c r="P13" i="2" l="1"/>
  <c r="S56" i="2"/>
  <c r="P55" i="2"/>
  <c r="P72" i="2" s="1"/>
  <c r="P48" i="2"/>
  <c r="P69" i="2" s="1"/>
  <c r="P49" i="2"/>
  <c r="P70" i="2" s="1"/>
  <c r="P54" i="2"/>
  <c r="P71" i="2" s="1"/>
  <c r="P18" i="2" l="1"/>
  <c r="E83" i="2"/>
  <c r="L54" i="2"/>
  <c r="S54" i="2" s="1"/>
  <c r="L49" i="2"/>
  <c r="S49" i="2" s="1"/>
  <c r="L48" i="2"/>
  <c r="L41" i="2"/>
  <c r="S41" i="2" s="1"/>
  <c r="L36" i="2"/>
  <c r="L34" i="2"/>
  <c r="S34" i="2" s="1"/>
  <c r="L33" i="2"/>
  <c r="S33" i="2" s="1"/>
  <c r="L29" i="2"/>
  <c r="L26" i="2"/>
  <c r="L44" i="2"/>
  <c r="S44" i="2" s="1"/>
  <c r="L43" i="2"/>
  <c r="S43" i="2" s="1"/>
  <c r="L42" i="2"/>
  <c r="S42" i="2" s="1"/>
  <c r="L40" i="2"/>
  <c r="S40" i="2" s="1"/>
  <c r="L27" i="2"/>
  <c r="S27" i="2" s="1"/>
  <c r="S48" i="2" l="1"/>
  <c r="S50" i="2" s="1"/>
  <c r="L50" i="2"/>
  <c r="S29" i="2"/>
  <c r="L55" i="2"/>
  <c r="N36" i="2" s="1"/>
  <c r="E45" i="2"/>
  <c r="I25" i="2"/>
  <c r="I60" i="2" s="1"/>
  <c r="S26" i="2"/>
  <c r="L45" i="2"/>
  <c r="S45" i="2"/>
  <c r="N75" i="2" l="1"/>
  <c r="E84" i="2"/>
  <c r="E85" i="2" s="1"/>
  <c r="N73" i="2"/>
  <c r="G60" i="2"/>
  <c r="N55" i="2"/>
  <c r="L25" i="2"/>
  <c r="I66" i="2"/>
  <c r="S25" i="2" l="1"/>
  <c r="S31" i="2" s="1"/>
  <c r="L31" i="2"/>
  <c r="L38" i="2" s="1"/>
  <c r="P60" i="2"/>
  <c r="N60" i="2"/>
  <c r="S55" i="2"/>
  <c r="S36" i="2" l="1"/>
  <c r="S38" i="2" s="1"/>
  <c r="E52" i="2" l="1"/>
  <c r="L52" i="2"/>
  <c r="L58" i="2" s="1"/>
  <c r="L60" i="2" s="1"/>
  <c r="S52" i="2"/>
  <c r="E58" i="2" l="1"/>
  <c r="E60" i="2" s="1"/>
  <c r="S58" i="2"/>
  <c r="S60" i="2" s="1"/>
</calcChain>
</file>

<file path=xl/sharedStrings.xml><?xml version="1.0" encoding="utf-8"?>
<sst xmlns="http://schemas.openxmlformats.org/spreadsheetml/2006/main" count="111" uniqueCount="73">
  <si>
    <t>Accounts Receivable</t>
  </si>
  <si>
    <t>Other Receivables</t>
  </si>
  <si>
    <t>Prepaid Expenses</t>
  </si>
  <si>
    <t>Current Assets</t>
  </si>
  <si>
    <t>Accounts Payable</t>
  </si>
  <si>
    <t>Accrued Wages</t>
  </si>
  <si>
    <t>Accrued Expenses</t>
  </si>
  <si>
    <t>Deferred Revenue</t>
  </si>
  <si>
    <t>Current Liabilities</t>
  </si>
  <si>
    <t>Fixed Assets (Net)</t>
  </si>
  <si>
    <t>Standalone</t>
  </si>
  <si>
    <t>Pro Forma</t>
  </si>
  <si>
    <t>Goodwill / Intangibles</t>
  </si>
  <si>
    <t>Total Assets</t>
  </si>
  <si>
    <t>Cash &amp; Equivalents</t>
  </si>
  <si>
    <t>Deposits</t>
  </si>
  <si>
    <t>Long-Term Liabilities</t>
  </si>
  <si>
    <t>Total Liabilities</t>
  </si>
  <si>
    <t>Total Liabilities + Equity</t>
  </si>
  <si>
    <t>Check</t>
  </si>
  <si>
    <t>Senior Debt</t>
  </si>
  <si>
    <t>Common Equity</t>
  </si>
  <si>
    <t>Accrued Purchases</t>
  </si>
  <si>
    <t>Preferred Equity</t>
  </si>
  <si>
    <t>Seller Note</t>
  </si>
  <si>
    <t>Dr.</t>
  </si>
  <si>
    <t>Cr.</t>
  </si>
  <si>
    <t>Transaction</t>
  </si>
  <si>
    <t>Sources</t>
  </si>
  <si>
    <t>Term Loan</t>
  </si>
  <si>
    <t>Uses</t>
  </si>
  <si>
    <t>Retained Earnings</t>
  </si>
  <si>
    <t>Cash</t>
  </si>
  <si>
    <t>(a)</t>
  </si>
  <si>
    <t>Retained Earnings / (Deficit)</t>
  </si>
  <si>
    <t>Total</t>
  </si>
  <si>
    <t>Purchase Accounting Adjustments:</t>
  </si>
  <si>
    <t>(b)</t>
  </si>
  <si>
    <t>Goodwill</t>
  </si>
  <si>
    <t>OldCo Common Equity</t>
  </si>
  <si>
    <t>Pro Forma Balance Sheet</t>
  </si>
  <si>
    <t>Balance Sheet Adjustments</t>
  </si>
  <si>
    <t>Sources &amp; Uses</t>
  </si>
  <si>
    <t>x</t>
  </si>
  <si>
    <t>Balance Sheet Adjustments Detail</t>
  </si>
  <si>
    <t>Pre-Close Adjustments</t>
  </si>
  <si>
    <t>Pre-Close</t>
  </si>
  <si>
    <t>Goodwill Calculation</t>
  </si>
  <si>
    <t xml:space="preserve">Less: OldCo Common Equity </t>
  </si>
  <si>
    <t>Capitalized Financing Fee</t>
  </si>
  <si>
    <t>Cash-Free Transaction:</t>
  </si>
  <si>
    <t>END.</t>
  </si>
  <si>
    <t>Seller Proceeds</t>
  </si>
  <si>
    <t>Inventory</t>
  </si>
  <si>
    <t>OldCo Senior Debt</t>
  </si>
  <si>
    <t>OldCo Debt</t>
  </si>
  <si>
    <t>Financing Fees</t>
  </si>
  <si>
    <t>Transaction Expenses</t>
  </si>
  <si>
    <t>Comments</t>
  </si>
  <si>
    <t>Goodwill calculation visible below.</t>
  </si>
  <si>
    <t>Footnotes</t>
  </si>
  <si>
    <t>Eliminate OldCo Debt.</t>
  </si>
  <si>
    <t>Add NewCo Debt.</t>
  </si>
  <si>
    <t>Add NewCo Seller Note.</t>
  </si>
  <si>
    <t>Add NewCo Preferred Equity.</t>
  </si>
  <si>
    <t>Eliminate OldCo Retained Earnings | Debit Retained Earnings for Transaction Expenses.</t>
  </si>
  <si>
    <t>Eliminate OldCo Common Equity | Add NewCo Common Equity.</t>
  </si>
  <si>
    <t xml:space="preserve">Cr. </t>
  </si>
  <si>
    <t>https://www.asimplemodel.com/model/28/leveraged-buyout-model/simple-lbo/</t>
  </si>
  <si>
    <t>https://www.asimplemodel.com/model/54/leveraged-buyout-model/update-to-balance-sheet-adjustments/</t>
  </si>
  <si>
    <r>
      <t>I continue to prefer this approach for the financing fee. Link to GAAP Update.</t>
    </r>
    <r>
      <rPr>
        <u/>
        <vertAlign val="superscript"/>
        <sz val="10"/>
        <color theme="10"/>
        <rFont val="Calibri"/>
        <family val="2"/>
        <scheme val="minor"/>
      </rPr>
      <t>2</t>
    </r>
  </si>
  <si>
    <r>
      <t>See LBO Video Series for Detailed Explanation.</t>
    </r>
    <r>
      <rPr>
        <u/>
        <vertAlign val="superscript"/>
        <sz val="10"/>
        <color theme="10"/>
        <rFont val="Calibri"/>
        <family val="2"/>
        <scheme val="minor"/>
      </rPr>
      <t>1</t>
    </r>
  </si>
  <si>
    <t>Cash at 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</si>
</sst>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rgb="FF0000FF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FF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vertAlign val="superscript"/>
      <sz val="10"/>
      <color theme="1"/>
      <name val="Arial"/>
      <family val="2"/>
    </font>
    <font>
      <u/>
      <vertAlign val="superscript"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37" fontId="5" fillId="0" borderId="0" xfId="0" applyNumberFormat="1" applyFont="1" applyAlignment="1"/>
    <xf numFmtId="37" fontId="5" fillId="0" borderId="0" xfId="0" applyNumberFormat="1" applyFont="1" applyBorder="1" applyAlignment="1"/>
    <xf numFmtId="0" fontId="4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7" fillId="3" borderId="0" xfId="0" applyFont="1" applyFill="1"/>
    <xf numFmtId="37" fontId="7" fillId="3" borderId="0" xfId="0" applyNumberFormat="1" applyFont="1" applyFill="1" applyAlignment="1"/>
    <xf numFmtId="37" fontId="7" fillId="3" borderId="0" xfId="0" applyNumberFormat="1" applyFont="1" applyFill="1" applyBorder="1" applyAlignment="1"/>
    <xf numFmtId="37" fontId="8" fillId="2" borderId="1" xfId="0" applyNumberFormat="1" applyFont="1" applyFill="1" applyBorder="1" applyAlignment="1"/>
    <xf numFmtId="37" fontId="5" fillId="2" borderId="1" xfId="0" applyNumberFormat="1" applyFont="1" applyFill="1" applyBorder="1" applyAlignment="1"/>
    <xf numFmtId="37" fontId="9" fillId="0" borderId="0" xfId="0" applyNumberFormat="1" applyFont="1" applyAlignment="1"/>
    <xf numFmtId="37" fontId="8" fillId="0" borderId="3" xfId="0" applyNumberFormat="1" applyFont="1" applyBorder="1" applyAlignment="1">
      <alignment horizontal="left" indent="1"/>
    </xf>
    <xf numFmtId="37" fontId="10" fillId="0" borderId="3" xfId="0" applyNumberFormat="1" applyFont="1" applyBorder="1" applyAlignment="1"/>
    <xf numFmtId="37" fontId="8" fillId="0" borderId="3" xfId="0" applyNumberFormat="1" applyFont="1" applyBorder="1" applyAlignment="1"/>
    <xf numFmtId="164" fontId="4" fillId="2" borderId="1" xfId="0" applyNumberFormat="1" applyFont="1" applyFill="1" applyBorder="1" applyAlignment="1">
      <alignment horizontal="centerContinuous"/>
    </xf>
    <xf numFmtId="164" fontId="4" fillId="2" borderId="0" xfId="0" applyNumberFormat="1" applyFont="1" applyFill="1" applyBorder="1" applyAlignment="1">
      <alignment horizontal="centerContinuous"/>
    </xf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Continuous"/>
    </xf>
    <xf numFmtId="164" fontId="4" fillId="0" borderId="2" xfId="0" applyNumberFormat="1" applyFont="1" applyBorder="1" applyAlignment="1">
      <alignment horizontal="centerContinuous"/>
    </xf>
    <xf numFmtId="0" fontId="2" fillId="0" borderId="0" xfId="0" applyFont="1" applyBorder="1"/>
    <xf numFmtId="165" fontId="5" fillId="0" borderId="0" xfId="0" applyNumberFormat="1" applyFont="1" applyFill="1"/>
    <xf numFmtId="165" fontId="9" fillId="0" borderId="0" xfId="0" applyNumberFormat="1" applyFont="1" applyFill="1"/>
    <xf numFmtId="0" fontId="9" fillId="0" borderId="0" xfId="0" applyFont="1" applyAlignment="1">
      <alignment horizontal="center"/>
    </xf>
    <xf numFmtId="165" fontId="5" fillId="0" borderId="0" xfId="0" applyNumberFormat="1" applyFont="1" applyFill="1" applyBorder="1"/>
    <xf numFmtId="165" fontId="9" fillId="0" borderId="0" xfId="0" applyNumberFormat="1" applyFont="1" applyFill="1" applyBorder="1"/>
    <xf numFmtId="0" fontId="2" fillId="0" borderId="0" xfId="0" applyFont="1" applyFill="1" applyAlignment="1"/>
    <xf numFmtId="0" fontId="11" fillId="0" borderId="0" xfId="1" applyFont="1" applyFill="1" applyAlignment="1">
      <alignment vertical="top"/>
    </xf>
    <xf numFmtId="5" fontId="9" fillId="0" borderId="0" xfId="0" applyNumberFormat="1" applyFont="1" applyAlignment="1"/>
    <xf numFmtId="5" fontId="9" fillId="0" borderId="0" xfId="0" applyNumberFormat="1" applyFont="1" applyBorder="1" applyAlignment="1"/>
    <xf numFmtId="0" fontId="12" fillId="0" borderId="0" xfId="1" applyFont="1" applyFill="1" applyAlignment="1">
      <alignment horizontal="left" vertical="top" indent="1"/>
    </xf>
    <xf numFmtId="165" fontId="8" fillId="0" borderId="3" xfId="0" applyNumberFormat="1" applyFont="1" applyFill="1" applyBorder="1"/>
    <xf numFmtId="165" fontId="8" fillId="0" borderId="0" xfId="0" applyNumberFormat="1" applyFont="1" applyFill="1" applyBorder="1"/>
    <xf numFmtId="0" fontId="2" fillId="0" borderId="0" xfId="0" applyFont="1" applyAlignment="1"/>
    <xf numFmtId="43" fontId="9" fillId="0" borderId="0" xfId="0" applyNumberFormat="1" applyFont="1" applyFill="1" applyAlignment="1">
      <alignment horizontal="center"/>
    </xf>
    <xf numFmtId="43" fontId="9" fillId="0" borderId="0" xfId="0" applyNumberFormat="1" applyFont="1" applyFill="1"/>
    <xf numFmtId="37" fontId="9" fillId="0" borderId="0" xfId="0" applyNumberFormat="1" applyFont="1" applyBorder="1" applyAlignment="1"/>
    <xf numFmtId="165" fontId="8" fillId="0" borderId="4" xfId="0" applyNumberFormat="1" applyFont="1" applyFill="1" applyBorder="1"/>
    <xf numFmtId="0" fontId="12" fillId="0" borderId="0" xfId="1" applyFont="1" applyAlignment="1">
      <alignment horizontal="left" vertical="top" indent="1"/>
    </xf>
    <xf numFmtId="0" fontId="11" fillId="0" borderId="0" xfId="1" applyFont="1" applyAlignment="1">
      <alignment vertical="top"/>
    </xf>
    <xf numFmtId="5" fontId="5" fillId="0" borderId="0" xfId="0" applyNumberFormat="1" applyFont="1" applyAlignment="1"/>
    <xf numFmtId="5" fontId="5" fillId="0" borderId="0" xfId="0" applyNumberFormat="1" applyFont="1" applyBorder="1" applyAlignment="1"/>
    <xf numFmtId="0" fontId="9" fillId="0" borderId="0" xfId="0" applyFont="1" applyBorder="1"/>
    <xf numFmtId="0" fontId="9" fillId="0" borderId="0" xfId="0" applyFont="1"/>
    <xf numFmtId="165" fontId="8" fillId="0" borderId="2" xfId="0" applyNumberFormat="1" applyFont="1" applyFill="1" applyBorder="1"/>
    <xf numFmtId="0" fontId="13" fillId="0" borderId="0" xfId="0" applyFont="1" applyAlignment="1">
      <alignment horizontal="center"/>
    </xf>
    <xf numFmtId="0" fontId="13" fillId="0" borderId="0" xfId="0" applyFont="1"/>
    <xf numFmtId="165" fontId="13" fillId="0" borderId="0" xfId="0" applyNumberFormat="1" applyFont="1"/>
    <xf numFmtId="165" fontId="13" fillId="0" borderId="0" xfId="0" applyNumberFormat="1" applyFont="1" applyBorder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/>
    <xf numFmtId="37" fontId="5" fillId="0" borderId="0" xfId="0" applyNumberFormat="1" applyFont="1" applyFill="1" applyAlignment="1"/>
    <xf numFmtId="37" fontId="5" fillId="0" borderId="0" xfId="0" applyNumberFormat="1" applyFont="1" applyFill="1" applyBorder="1" applyAlignment="1"/>
    <xf numFmtId="165" fontId="2" fillId="0" borderId="0" xfId="0" applyNumberFormat="1" applyFont="1"/>
    <xf numFmtId="165" fontId="2" fillId="0" borderId="0" xfId="0" applyNumberFormat="1" applyFont="1" applyBorder="1"/>
    <xf numFmtId="0" fontId="2" fillId="0" borderId="0" xfId="0" applyFont="1" applyAlignment="1">
      <alignment horizontal="left" indent="1"/>
    </xf>
    <xf numFmtId="37" fontId="2" fillId="0" borderId="0" xfId="0" applyNumberFormat="1" applyFont="1"/>
    <xf numFmtId="0" fontId="4" fillId="0" borderId="0" xfId="0" applyFont="1" applyAlignment="1">
      <alignment horizontal="left" indent="2"/>
    </xf>
    <xf numFmtId="165" fontId="4" fillId="0" borderId="3" xfId="0" applyNumberFormat="1" applyFont="1" applyBorder="1"/>
    <xf numFmtId="0" fontId="15" fillId="0" borderId="0" xfId="0" applyFont="1"/>
    <xf numFmtId="0" fontId="16" fillId="0" borderId="0" xfId="2" applyFont="1"/>
    <xf numFmtId="37" fontId="7" fillId="3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implemodel.com/model/54/leveraged-buyout-model/update-to-balance-sheet-adjustments/" TargetMode="External"/><Relationship Id="rId2" Type="http://schemas.openxmlformats.org/officeDocument/2006/relationships/hyperlink" Target="https://www.asimplemodel.com/model/28/leveraged-buyout-model/simple-lbo/" TargetMode="External"/><Relationship Id="rId1" Type="http://schemas.openxmlformats.org/officeDocument/2006/relationships/hyperlink" Target="https://www.asimplemodel.com/model/54/leveraged-buyout-model/update-to-balance-sheet-adjustments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7"/>
  <sheetViews>
    <sheetView showGridLines="0" tabSelected="1" zoomScaleNormal="100" workbookViewId="0"/>
  </sheetViews>
  <sheetFormatPr defaultColWidth="8.86328125" defaultRowHeight="13.5" outlineLevelRow="1" x14ac:dyDescent="0.35"/>
  <cols>
    <col min="1" max="1" width="2" style="1" customWidth="1"/>
    <col min="2" max="2" width="3.73046875" style="4" customWidth="1"/>
    <col min="3" max="3" width="3.73046875" style="1" customWidth="1"/>
    <col min="4" max="4" width="28.19921875" style="4" bestFit="1" customWidth="1"/>
    <col min="5" max="5" width="13.265625" style="4" customWidth="1"/>
    <col min="6" max="6" width="0.86328125" style="4" customWidth="1"/>
    <col min="7" max="7" width="13.1328125" style="4" customWidth="1"/>
    <col min="8" max="8" width="3.73046875" style="4" customWidth="1"/>
    <col min="9" max="9" width="13.1328125" style="4" customWidth="1"/>
    <col min="10" max="10" width="3.73046875" style="4" customWidth="1"/>
    <col min="11" max="11" width="0.86328125" style="4" customWidth="1"/>
    <col min="12" max="12" width="13.265625" style="4" customWidth="1"/>
    <col min="13" max="13" width="0.86328125" style="25" customWidth="1"/>
    <col min="14" max="14" width="13.1328125" style="4" customWidth="1"/>
    <col min="15" max="15" width="3.73046875" style="4" customWidth="1"/>
    <col min="16" max="16" width="13.1328125" style="4" customWidth="1"/>
    <col min="17" max="17" width="3.73046875" style="4" customWidth="1"/>
    <col min="18" max="18" width="0.86328125" style="25" customWidth="1"/>
    <col min="19" max="19" width="13.265625" style="4" customWidth="1"/>
    <col min="20" max="20" width="0.86328125" style="4" customWidth="1"/>
    <col min="21" max="21" width="2.73046875" style="4" customWidth="1"/>
    <col min="22" max="22" width="85.73046875" style="4" customWidth="1"/>
    <col min="23" max="16384" width="8.86328125" style="4"/>
  </cols>
  <sheetData>
    <row r="1" spans="1:22" ht="17.649999999999999" x14ac:dyDescent="0.5">
      <c r="B1" s="2" t="s">
        <v>40</v>
      </c>
      <c r="C1" s="3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6"/>
      <c r="S1" s="5"/>
    </row>
    <row r="2" spans="1:22" ht="5.0999999999999996" customHeight="1" x14ac:dyDescent="0.4">
      <c r="B2" s="7"/>
      <c r="C2" s="3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6"/>
      <c r="S2" s="5"/>
    </row>
    <row r="3" spans="1:22" ht="13.9" x14ac:dyDescent="0.4">
      <c r="A3" s="1" t="s">
        <v>43</v>
      </c>
      <c r="B3" s="8" t="s">
        <v>42</v>
      </c>
      <c r="C3" s="9"/>
      <c r="D3" s="10"/>
      <c r="E3" s="11"/>
      <c r="F3" s="11"/>
      <c r="G3" s="11"/>
      <c r="H3" s="11"/>
      <c r="I3" s="11"/>
      <c r="J3" s="11"/>
      <c r="K3" s="11"/>
      <c r="L3" s="11"/>
      <c r="M3" s="12"/>
      <c r="N3" s="11"/>
      <c r="O3" s="11"/>
      <c r="P3" s="11"/>
      <c r="Q3" s="11"/>
      <c r="R3" s="12"/>
      <c r="S3" s="11"/>
      <c r="U3" s="8" t="s">
        <v>58</v>
      </c>
      <c r="V3" s="8"/>
    </row>
    <row r="4" spans="1:22" ht="5.0999999999999996" hidden="1" customHeight="1" outlineLevel="1" x14ac:dyDescent="0.4">
      <c r="B4" s="7"/>
      <c r="C4" s="3"/>
      <c r="E4" s="5"/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6"/>
      <c r="S4" s="5"/>
    </row>
    <row r="5" spans="1:22" ht="13.9" hidden="1" outlineLevel="1" x14ac:dyDescent="0.4">
      <c r="B5" s="7"/>
      <c r="C5" s="3"/>
      <c r="E5" s="5"/>
      <c r="F5" s="5"/>
      <c r="G5" s="5"/>
      <c r="H5" s="5"/>
      <c r="I5" s="5"/>
      <c r="J5" s="5"/>
      <c r="K5" s="5"/>
      <c r="L5" s="5"/>
      <c r="M5" s="6"/>
      <c r="N5" s="13" t="s">
        <v>28</v>
      </c>
      <c r="O5" s="14"/>
      <c r="P5" s="14"/>
      <c r="Q5" s="5"/>
      <c r="R5" s="6"/>
      <c r="S5" s="5"/>
      <c r="U5" s="66"/>
      <c r="V5" s="66"/>
    </row>
    <row r="6" spans="1:22" ht="14.65" hidden="1" outlineLevel="1" x14ac:dyDescent="0.4">
      <c r="B6" s="7"/>
      <c r="C6" s="3"/>
      <c r="E6" s="5"/>
      <c r="F6" s="5"/>
      <c r="G6" s="5"/>
      <c r="H6" s="5"/>
      <c r="I6" s="5"/>
      <c r="J6" s="5"/>
      <c r="K6" s="5"/>
      <c r="L6" s="5"/>
      <c r="M6" s="6"/>
      <c r="N6" s="15" t="s">
        <v>29</v>
      </c>
      <c r="O6" s="5"/>
      <c r="P6" s="5">
        <v>6500000</v>
      </c>
      <c r="Q6" s="5"/>
      <c r="R6" s="6"/>
      <c r="S6" s="5"/>
      <c r="U6" s="67" t="s">
        <v>71</v>
      </c>
      <c r="V6" s="67"/>
    </row>
    <row r="7" spans="1:22" ht="13.9" hidden="1" outlineLevel="1" x14ac:dyDescent="0.4">
      <c r="B7" s="7"/>
      <c r="C7" s="3"/>
      <c r="E7" s="5"/>
      <c r="F7" s="5"/>
      <c r="G7" s="5"/>
      <c r="H7" s="5"/>
      <c r="I7" s="5"/>
      <c r="J7" s="5"/>
      <c r="K7" s="5"/>
      <c r="L7" s="5"/>
      <c r="M7" s="6"/>
      <c r="N7" s="15" t="s">
        <v>24</v>
      </c>
      <c r="O7" s="5"/>
      <c r="P7" s="5">
        <v>1000000</v>
      </c>
      <c r="Q7" s="5"/>
      <c r="R7" s="6"/>
      <c r="S7" s="5"/>
      <c r="U7" s="66"/>
      <c r="V7" s="66"/>
    </row>
    <row r="8" spans="1:22" ht="13.9" hidden="1" outlineLevel="1" x14ac:dyDescent="0.4">
      <c r="B8" s="7"/>
      <c r="C8" s="3"/>
      <c r="E8" s="5"/>
      <c r="F8" s="5"/>
      <c r="G8" s="5"/>
      <c r="H8" s="5"/>
      <c r="I8" s="5"/>
      <c r="J8" s="5"/>
      <c r="K8" s="5"/>
      <c r="L8" s="5"/>
      <c r="M8" s="6"/>
      <c r="N8" s="15" t="s">
        <v>23</v>
      </c>
      <c r="O8" s="5"/>
      <c r="P8" s="5">
        <v>7500000</v>
      </c>
      <c r="Q8" s="5"/>
      <c r="R8" s="6"/>
      <c r="S8" s="5"/>
      <c r="U8" s="66"/>
      <c r="V8" s="66"/>
    </row>
    <row r="9" spans="1:22" ht="13.9" hidden="1" outlineLevel="1" x14ac:dyDescent="0.4">
      <c r="B9" s="7"/>
      <c r="C9" s="3"/>
      <c r="E9" s="5"/>
      <c r="F9" s="5"/>
      <c r="G9" s="5"/>
      <c r="H9" s="5"/>
      <c r="I9" s="5"/>
      <c r="J9" s="5"/>
      <c r="K9" s="5"/>
      <c r="L9" s="5"/>
      <c r="M9" s="6"/>
      <c r="N9" s="15" t="s">
        <v>21</v>
      </c>
      <c r="O9" s="5"/>
      <c r="P9" s="5">
        <v>5250000</v>
      </c>
      <c r="Q9" s="5"/>
      <c r="R9" s="6"/>
      <c r="S9" s="5"/>
      <c r="U9" s="66"/>
      <c r="V9" s="66"/>
    </row>
    <row r="10" spans="1:22" ht="13.9" hidden="1" outlineLevel="1" x14ac:dyDescent="0.4">
      <c r="B10" s="7"/>
      <c r="C10" s="3"/>
      <c r="E10" s="5"/>
      <c r="F10" s="5"/>
      <c r="G10" s="5"/>
      <c r="H10" s="5"/>
      <c r="I10" s="5"/>
      <c r="J10" s="5"/>
      <c r="K10" s="5"/>
      <c r="L10" s="5"/>
      <c r="M10" s="6"/>
      <c r="N10" s="16" t="s">
        <v>35</v>
      </c>
      <c r="O10" s="17"/>
      <c r="P10" s="18">
        <f>SUM(P6:P9)</f>
        <v>20250000</v>
      </c>
      <c r="Q10" s="5"/>
      <c r="R10" s="6"/>
      <c r="S10" s="5"/>
      <c r="U10" s="66"/>
      <c r="V10" s="66"/>
    </row>
    <row r="11" spans="1:22" ht="5.0999999999999996" hidden="1" customHeight="1" outlineLevel="1" x14ac:dyDescent="0.4">
      <c r="B11" s="7"/>
      <c r="C11" s="3"/>
      <c r="E11" s="5"/>
      <c r="F11" s="5"/>
      <c r="G11" s="5"/>
      <c r="H11" s="5"/>
      <c r="I11" s="5"/>
      <c r="J11" s="5"/>
      <c r="K11" s="5"/>
      <c r="L11" s="5"/>
      <c r="M11" s="6"/>
      <c r="N11" s="15"/>
      <c r="O11" s="5"/>
      <c r="P11" s="5"/>
      <c r="Q11" s="5"/>
      <c r="R11" s="6"/>
      <c r="S11" s="5"/>
      <c r="U11" s="66"/>
      <c r="V11" s="66"/>
    </row>
    <row r="12" spans="1:22" ht="13.9" hidden="1" outlineLevel="1" x14ac:dyDescent="0.4">
      <c r="B12" s="7"/>
      <c r="C12" s="3"/>
      <c r="E12" s="5"/>
      <c r="F12" s="5"/>
      <c r="G12" s="5"/>
      <c r="H12" s="5"/>
      <c r="I12" s="5"/>
      <c r="J12" s="5"/>
      <c r="K12" s="5"/>
      <c r="L12" s="5"/>
      <c r="M12" s="6"/>
      <c r="N12" s="13" t="s">
        <v>30</v>
      </c>
      <c r="O12" s="14"/>
      <c r="P12" s="14"/>
      <c r="Q12" s="5"/>
      <c r="R12" s="6"/>
      <c r="S12" s="5"/>
      <c r="U12" s="66"/>
      <c r="V12" s="66"/>
    </row>
    <row r="13" spans="1:22" ht="13.9" hidden="1" outlineLevel="1" x14ac:dyDescent="0.4">
      <c r="B13" s="7"/>
      <c r="C13" s="3"/>
      <c r="E13" s="5"/>
      <c r="F13" s="5"/>
      <c r="G13" s="5"/>
      <c r="H13" s="5"/>
      <c r="I13" s="5"/>
      <c r="J13" s="5"/>
      <c r="K13" s="5"/>
      <c r="L13" s="5"/>
      <c r="M13" s="6"/>
      <c r="N13" s="15" t="s">
        <v>52</v>
      </c>
      <c r="O13" s="5"/>
      <c r="P13" s="15">
        <f>P10-SUM(P14:P17)</f>
        <v>16550000</v>
      </c>
      <c r="Q13" s="5"/>
      <c r="R13" s="6"/>
      <c r="S13" s="5"/>
      <c r="U13" s="66"/>
      <c r="V13" s="66"/>
    </row>
    <row r="14" spans="1:22" ht="13.9" hidden="1" outlineLevel="1" x14ac:dyDescent="0.4">
      <c r="B14" s="7"/>
      <c r="C14" s="3"/>
      <c r="E14" s="5"/>
      <c r="F14" s="5"/>
      <c r="G14" s="5"/>
      <c r="H14" s="5"/>
      <c r="I14" s="5"/>
      <c r="J14" s="5"/>
      <c r="K14" s="5"/>
      <c r="L14" s="5"/>
      <c r="M14" s="6"/>
      <c r="N14" s="15" t="s">
        <v>55</v>
      </c>
      <c r="O14" s="5"/>
      <c r="P14" s="15">
        <f>E47</f>
        <v>2450000</v>
      </c>
      <c r="Q14" s="5"/>
      <c r="R14" s="6"/>
      <c r="S14" s="5"/>
      <c r="U14" s="66"/>
      <c r="V14" s="66"/>
    </row>
    <row r="15" spans="1:22" ht="13.9" hidden="1" outlineLevel="1" x14ac:dyDescent="0.4">
      <c r="B15" s="7"/>
      <c r="C15" s="3"/>
      <c r="E15" s="5"/>
      <c r="F15" s="5"/>
      <c r="G15" s="5"/>
      <c r="H15" s="5"/>
      <c r="I15" s="5"/>
      <c r="J15" s="5"/>
      <c r="K15" s="5"/>
      <c r="L15" s="5"/>
      <c r="M15" s="6"/>
      <c r="N15" s="15" t="s">
        <v>72</v>
      </c>
      <c r="O15" s="5"/>
      <c r="P15" s="5">
        <v>250000</v>
      </c>
      <c r="Q15" s="5"/>
      <c r="R15" s="6"/>
      <c r="S15" s="5"/>
      <c r="U15" s="66"/>
      <c r="V15" s="66"/>
    </row>
    <row r="16" spans="1:22" ht="13.9" hidden="1" outlineLevel="1" x14ac:dyDescent="0.4">
      <c r="B16" s="7"/>
      <c r="C16" s="3"/>
      <c r="E16" s="5"/>
      <c r="F16" s="5"/>
      <c r="G16" s="5"/>
      <c r="H16" s="5"/>
      <c r="I16" s="5"/>
      <c r="J16" s="5"/>
      <c r="K16" s="5"/>
      <c r="L16" s="5"/>
      <c r="M16" s="6"/>
      <c r="N16" s="15" t="s">
        <v>56</v>
      </c>
      <c r="O16" s="5"/>
      <c r="P16" s="5">
        <v>500000</v>
      </c>
      <c r="Q16" s="5"/>
      <c r="R16" s="6"/>
      <c r="S16" s="5"/>
      <c r="U16" s="66"/>
      <c r="V16" s="66"/>
    </row>
    <row r="17" spans="1:22" ht="13.9" hidden="1" outlineLevel="1" x14ac:dyDescent="0.4">
      <c r="B17" s="7"/>
      <c r="C17" s="3"/>
      <c r="E17" s="5"/>
      <c r="F17" s="5"/>
      <c r="G17" s="5"/>
      <c r="H17" s="5"/>
      <c r="I17" s="5"/>
      <c r="J17" s="5"/>
      <c r="K17" s="5"/>
      <c r="L17" s="5"/>
      <c r="M17" s="6"/>
      <c r="N17" s="15" t="s">
        <v>57</v>
      </c>
      <c r="O17" s="5"/>
      <c r="P17" s="5">
        <v>500000</v>
      </c>
      <c r="Q17" s="5"/>
      <c r="R17" s="6"/>
      <c r="S17" s="5"/>
      <c r="U17" s="66"/>
      <c r="V17" s="66"/>
    </row>
    <row r="18" spans="1:22" ht="13.9" hidden="1" outlineLevel="1" x14ac:dyDescent="0.4">
      <c r="B18" s="7"/>
      <c r="C18" s="3"/>
      <c r="E18" s="5"/>
      <c r="F18" s="5"/>
      <c r="G18" s="5"/>
      <c r="H18" s="5"/>
      <c r="I18" s="5"/>
      <c r="J18" s="5"/>
      <c r="K18" s="5"/>
      <c r="L18" s="5"/>
      <c r="M18" s="6"/>
      <c r="N18" s="16" t="s">
        <v>35</v>
      </c>
      <c r="O18" s="17"/>
      <c r="P18" s="18">
        <f>SUM(P13:P17)</f>
        <v>20250000</v>
      </c>
      <c r="Q18" s="5"/>
      <c r="R18" s="6"/>
      <c r="S18" s="5"/>
      <c r="U18" s="66"/>
      <c r="V18" s="66"/>
    </row>
    <row r="19" spans="1:22" ht="5.0999999999999996" hidden="1" customHeight="1" outlineLevel="1" x14ac:dyDescent="0.4">
      <c r="B19" s="7"/>
      <c r="C19" s="3"/>
      <c r="E19" s="5"/>
      <c r="F19" s="5"/>
      <c r="G19" s="5"/>
      <c r="H19" s="5"/>
      <c r="I19" s="5"/>
      <c r="J19" s="5"/>
      <c r="K19" s="5"/>
      <c r="L19" s="5"/>
      <c r="M19" s="6"/>
      <c r="N19" s="5"/>
      <c r="O19" s="5"/>
      <c r="P19" s="5"/>
      <c r="Q19" s="5"/>
      <c r="R19" s="6"/>
      <c r="S19" s="5"/>
    </row>
    <row r="20" spans="1:22" ht="15" customHeight="1" collapsed="1" x14ac:dyDescent="0.4">
      <c r="A20" s="1" t="s">
        <v>43</v>
      </c>
      <c r="B20" s="8" t="s">
        <v>41</v>
      </c>
      <c r="C20" s="9"/>
      <c r="D20" s="10"/>
      <c r="E20" s="11"/>
      <c r="F20" s="11"/>
      <c r="G20" s="11"/>
      <c r="H20" s="11"/>
      <c r="I20" s="11"/>
      <c r="J20" s="11"/>
      <c r="K20" s="11"/>
      <c r="L20" s="11"/>
      <c r="M20" s="12"/>
      <c r="N20" s="11"/>
      <c r="O20" s="11"/>
      <c r="P20" s="11"/>
      <c r="Q20" s="11"/>
      <c r="R20" s="12"/>
      <c r="S20" s="11"/>
      <c r="U20" s="8" t="s">
        <v>58</v>
      </c>
      <c r="V20" s="8"/>
    </row>
    <row r="21" spans="1:22" ht="5.0999999999999996" customHeight="1" outlineLevel="1" x14ac:dyDescent="0.4">
      <c r="B21" s="7"/>
      <c r="C21" s="3"/>
      <c r="E21" s="5"/>
      <c r="F21" s="5"/>
      <c r="G21" s="5"/>
      <c r="H21" s="5"/>
      <c r="I21" s="5"/>
      <c r="J21" s="5"/>
      <c r="K21" s="5"/>
      <c r="L21" s="5"/>
      <c r="M21" s="6"/>
      <c r="N21" s="5"/>
      <c r="O21" s="5"/>
      <c r="P21" s="5"/>
      <c r="Q21" s="5"/>
      <c r="R21" s="6"/>
      <c r="S21" s="5"/>
    </row>
    <row r="22" spans="1:22" ht="13.9" outlineLevel="1" x14ac:dyDescent="0.4">
      <c r="B22" s="7"/>
      <c r="C22" s="3"/>
      <c r="E22" s="5"/>
      <c r="F22" s="5"/>
      <c r="G22" s="19" t="s">
        <v>45</v>
      </c>
      <c r="H22" s="19"/>
      <c r="I22" s="19"/>
      <c r="J22" s="20"/>
      <c r="K22" s="5"/>
      <c r="L22" s="5"/>
      <c r="M22" s="6"/>
      <c r="N22" s="19" t="s">
        <v>27</v>
      </c>
      <c r="O22" s="19"/>
      <c r="P22" s="19"/>
      <c r="Q22" s="20"/>
      <c r="R22" s="6"/>
      <c r="S22" s="5"/>
    </row>
    <row r="23" spans="1:22" ht="13.9" outlineLevel="1" x14ac:dyDescent="0.4">
      <c r="D23" s="7"/>
      <c r="E23" s="21" t="s">
        <v>10</v>
      </c>
      <c r="F23" s="22"/>
      <c r="G23" s="23" t="s">
        <v>25</v>
      </c>
      <c r="H23" s="23"/>
      <c r="I23" s="23" t="s">
        <v>26</v>
      </c>
      <c r="J23" s="24"/>
      <c r="K23" s="22"/>
      <c r="L23" s="21" t="s">
        <v>46</v>
      </c>
      <c r="M23" s="22"/>
      <c r="N23" s="23" t="s">
        <v>25</v>
      </c>
      <c r="O23" s="23"/>
      <c r="P23" s="23" t="s">
        <v>26</v>
      </c>
      <c r="Q23" s="24"/>
      <c r="R23" s="22"/>
      <c r="S23" s="21" t="s">
        <v>11</v>
      </c>
    </row>
    <row r="24" spans="1:22" outlineLevel="1" x14ac:dyDescent="0.35"/>
    <row r="25" spans="1:22" outlineLevel="1" x14ac:dyDescent="0.35">
      <c r="D25" s="4" t="s">
        <v>14</v>
      </c>
      <c r="E25" s="26">
        <v>1250000</v>
      </c>
      <c r="F25" s="26"/>
      <c r="G25" s="27"/>
      <c r="H25" s="27"/>
      <c r="I25" s="27">
        <f>E25</f>
        <v>1250000</v>
      </c>
      <c r="J25" s="28" t="s">
        <v>33</v>
      </c>
      <c r="K25" s="27"/>
      <c r="L25" s="27">
        <f>SUM(E25,G25,-I25)</f>
        <v>0</v>
      </c>
      <c r="M25" s="29"/>
      <c r="N25" s="27">
        <f>P15</f>
        <v>250000</v>
      </c>
      <c r="O25" s="39" t="s">
        <v>37</v>
      </c>
      <c r="P25" s="27"/>
      <c r="Q25" s="27"/>
      <c r="R25" s="30"/>
      <c r="S25" s="27">
        <f t="shared" ref="S25:S27" si="0">SUM(L25,N25,-P25)</f>
        <v>250000</v>
      </c>
    </row>
    <row r="26" spans="1:22" outlineLevel="1" x14ac:dyDescent="0.35">
      <c r="D26" s="31" t="s">
        <v>0</v>
      </c>
      <c r="E26" s="26">
        <v>1000000</v>
      </c>
      <c r="F26" s="26"/>
      <c r="G26" s="27"/>
      <c r="H26" s="27"/>
      <c r="I26" s="27"/>
      <c r="J26" s="27"/>
      <c r="K26" s="27"/>
      <c r="L26" s="27">
        <f t="shared" ref="L26:L27" si="1">SUM(E26,G26,-I26)</f>
        <v>1000000</v>
      </c>
      <c r="M26" s="29"/>
      <c r="N26" s="27"/>
      <c r="O26" s="27"/>
      <c r="P26" s="27"/>
      <c r="Q26" s="27"/>
      <c r="R26" s="30"/>
      <c r="S26" s="27">
        <f t="shared" si="0"/>
        <v>1000000</v>
      </c>
    </row>
    <row r="27" spans="1:22" outlineLevel="1" x14ac:dyDescent="0.35">
      <c r="D27" s="31" t="s">
        <v>1</v>
      </c>
      <c r="E27" s="26">
        <v>75000</v>
      </c>
      <c r="F27" s="26"/>
      <c r="G27" s="30"/>
      <c r="H27" s="30"/>
      <c r="I27" s="30"/>
      <c r="J27" s="30"/>
      <c r="K27" s="27"/>
      <c r="L27" s="27">
        <f t="shared" si="1"/>
        <v>75000</v>
      </c>
      <c r="M27" s="29"/>
      <c r="N27" s="30"/>
      <c r="O27" s="30"/>
      <c r="P27" s="30"/>
      <c r="Q27" s="30"/>
      <c r="R27" s="30"/>
      <c r="S27" s="27">
        <f t="shared" si="0"/>
        <v>75000</v>
      </c>
    </row>
    <row r="28" spans="1:22" outlineLevel="1" x14ac:dyDescent="0.35">
      <c r="D28" s="31" t="s">
        <v>53</v>
      </c>
      <c r="E28" s="26">
        <v>750000</v>
      </c>
      <c r="F28" s="30"/>
      <c r="G28" s="30"/>
      <c r="H28" s="30"/>
      <c r="I28" s="30"/>
      <c r="J28" s="30"/>
      <c r="K28" s="30"/>
      <c r="L28" s="27">
        <f t="shared" ref="L28" si="2">SUM(E28,G28,-I28)</f>
        <v>750000</v>
      </c>
      <c r="M28" s="30"/>
      <c r="N28" s="30"/>
      <c r="O28" s="30"/>
      <c r="P28" s="30"/>
      <c r="Q28" s="30"/>
      <c r="R28" s="30"/>
      <c r="S28" s="27">
        <f t="shared" ref="S28" si="3">SUM(L28,N28,-P28)</f>
        <v>750000</v>
      </c>
    </row>
    <row r="29" spans="1:22" outlineLevel="1" x14ac:dyDescent="0.35">
      <c r="D29" s="31" t="s">
        <v>2</v>
      </c>
      <c r="E29" s="26">
        <v>50000</v>
      </c>
      <c r="F29" s="26"/>
      <c r="G29" s="30"/>
      <c r="H29" s="30"/>
      <c r="I29" s="30"/>
      <c r="J29" s="30"/>
      <c r="K29" s="27"/>
      <c r="L29" s="27">
        <f>SUM(E29,G29,-I29)</f>
        <v>50000</v>
      </c>
      <c r="M29" s="29"/>
      <c r="N29" s="30"/>
      <c r="O29" s="30"/>
      <c r="P29" s="30"/>
      <c r="Q29" s="30"/>
      <c r="R29" s="30"/>
      <c r="S29" s="27">
        <f>SUM(L29,N29,-P29)</f>
        <v>50000</v>
      </c>
    </row>
    <row r="30" spans="1:22" ht="5.0999999999999996" customHeight="1" outlineLevel="1" x14ac:dyDescent="0.35">
      <c r="D30" s="32"/>
      <c r="E30" s="33"/>
      <c r="F30" s="33"/>
      <c r="G30" s="34"/>
      <c r="H30" s="34"/>
      <c r="I30" s="34"/>
      <c r="J30" s="34"/>
      <c r="K30" s="33"/>
      <c r="L30" s="33"/>
      <c r="M30" s="34"/>
      <c r="N30" s="34"/>
      <c r="O30" s="34"/>
      <c r="P30" s="34"/>
      <c r="Q30" s="34"/>
      <c r="R30" s="34"/>
      <c r="S30" s="33"/>
    </row>
    <row r="31" spans="1:22" ht="13.9" outlineLevel="1" x14ac:dyDescent="0.4">
      <c r="D31" s="35" t="s">
        <v>3</v>
      </c>
      <c r="E31" s="36">
        <f>SUM(E25:E29)</f>
        <v>3125000</v>
      </c>
      <c r="F31" s="37"/>
      <c r="G31" s="37"/>
      <c r="H31" s="37"/>
      <c r="I31" s="37"/>
      <c r="J31" s="37"/>
      <c r="K31" s="37"/>
      <c r="L31" s="36">
        <f>SUM(L25:L29)</f>
        <v>1875000</v>
      </c>
      <c r="M31" s="37"/>
      <c r="N31" s="37"/>
      <c r="O31" s="37"/>
      <c r="P31" s="37"/>
      <c r="Q31" s="37"/>
      <c r="R31" s="37"/>
      <c r="S31" s="36">
        <f>SUM(S25:S29)</f>
        <v>2125000</v>
      </c>
    </row>
    <row r="32" spans="1:22" ht="5.0999999999999996" customHeight="1" outlineLevel="1" x14ac:dyDescent="0.35">
      <c r="D32" s="32"/>
      <c r="E32" s="33"/>
      <c r="F32" s="33"/>
      <c r="G32" s="34"/>
      <c r="H32" s="34"/>
      <c r="I32" s="34"/>
      <c r="J32" s="34"/>
      <c r="K32" s="33"/>
      <c r="L32" s="33"/>
      <c r="M32" s="34"/>
      <c r="N32" s="34"/>
      <c r="O32" s="34"/>
      <c r="P32" s="34"/>
      <c r="Q32" s="34"/>
      <c r="R32" s="34"/>
      <c r="S32" s="33"/>
    </row>
    <row r="33" spans="4:22" outlineLevel="1" x14ac:dyDescent="0.35">
      <c r="D33" s="38" t="s">
        <v>9</v>
      </c>
      <c r="E33" s="26">
        <v>5000000</v>
      </c>
      <c r="F33" s="26"/>
      <c r="G33" s="30"/>
      <c r="H33" s="30"/>
      <c r="I33" s="30"/>
      <c r="J33" s="30"/>
      <c r="K33" s="27"/>
      <c r="L33" s="27">
        <f t="shared" ref="L33:L36" si="4">SUM(E33,G33,-I33)</f>
        <v>5000000</v>
      </c>
      <c r="M33" s="29"/>
      <c r="N33" s="27"/>
      <c r="O33" s="27"/>
      <c r="P33" s="27"/>
      <c r="Q33" s="27"/>
      <c r="R33" s="30"/>
      <c r="S33" s="27">
        <f t="shared" ref="S33:S36" si="5">SUM(L33,N33,-P33)</f>
        <v>5000000</v>
      </c>
    </row>
    <row r="34" spans="4:22" outlineLevel="1" x14ac:dyDescent="0.35">
      <c r="D34" s="38" t="s">
        <v>15</v>
      </c>
      <c r="E34" s="26">
        <v>25000</v>
      </c>
      <c r="F34" s="26"/>
      <c r="G34" s="30"/>
      <c r="H34" s="30"/>
      <c r="I34" s="30"/>
      <c r="J34" s="30"/>
      <c r="K34" s="27"/>
      <c r="L34" s="27">
        <f t="shared" si="4"/>
        <v>25000</v>
      </c>
      <c r="M34" s="29"/>
      <c r="N34" s="27"/>
      <c r="O34" s="27"/>
      <c r="P34" s="27"/>
      <c r="Q34" s="27"/>
      <c r="R34" s="30"/>
      <c r="S34" s="27">
        <f t="shared" si="5"/>
        <v>25000</v>
      </c>
    </row>
    <row r="35" spans="4:22" ht="14.65" outlineLevel="1" x14ac:dyDescent="0.4">
      <c r="D35" s="38" t="s">
        <v>49</v>
      </c>
      <c r="E35" s="26">
        <v>0</v>
      </c>
      <c r="F35" s="26"/>
      <c r="G35" s="30"/>
      <c r="H35" s="30"/>
      <c r="I35" s="30"/>
      <c r="J35" s="30"/>
      <c r="K35" s="27"/>
      <c r="L35" s="27">
        <f t="shared" si="4"/>
        <v>0</v>
      </c>
      <c r="M35" s="29"/>
      <c r="N35" s="27">
        <f>P16</f>
        <v>500000</v>
      </c>
      <c r="O35" s="39" t="s">
        <v>37</v>
      </c>
      <c r="P35" s="27"/>
      <c r="Q35" s="27"/>
      <c r="R35" s="30"/>
      <c r="S35" s="27">
        <f t="shared" si="5"/>
        <v>500000</v>
      </c>
      <c r="U35" s="67" t="s">
        <v>70</v>
      </c>
      <c r="V35" s="67"/>
    </row>
    <row r="36" spans="4:22" outlineLevel="1" x14ac:dyDescent="0.35">
      <c r="D36" s="38" t="s">
        <v>12</v>
      </c>
      <c r="E36" s="26">
        <v>0</v>
      </c>
      <c r="F36" s="26"/>
      <c r="G36" s="30"/>
      <c r="H36" s="30"/>
      <c r="I36" s="30"/>
      <c r="J36" s="30"/>
      <c r="K36" s="27"/>
      <c r="L36" s="27">
        <f t="shared" si="4"/>
        <v>0</v>
      </c>
      <c r="M36" s="29"/>
      <c r="N36" s="15">
        <f>P13-SUM(L55:L56)</f>
        <v>13800000</v>
      </c>
      <c r="O36" s="39" t="s">
        <v>37</v>
      </c>
      <c r="P36" s="40"/>
      <c r="Q36" s="27"/>
      <c r="R36" s="30"/>
      <c r="S36" s="27">
        <f t="shared" si="5"/>
        <v>13800000</v>
      </c>
      <c r="U36" s="66" t="s">
        <v>59</v>
      </c>
      <c r="V36" s="66"/>
    </row>
    <row r="37" spans="4:22" ht="5.0999999999999996" customHeight="1" outlineLevel="1" x14ac:dyDescent="0.35">
      <c r="D37" s="38"/>
      <c r="E37" s="5"/>
      <c r="F37" s="5"/>
      <c r="G37" s="41"/>
      <c r="H37" s="41"/>
      <c r="I37" s="41"/>
      <c r="J37" s="41"/>
      <c r="K37" s="15"/>
      <c r="L37" s="15"/>
      <c r="M37" s="6"/>
      <c r="N37" s="15"/>
      <c r="O37" s="15"/>
      <c r="P37" s="15"/>
      <c r="Q37" s="15"/>
      <c r="R37" s="41"/>
      <c r="S37" s="15"/>
      <c r="U37" s="66"/>
      <c r="V37" s="66"/>
    </row>
    <row r="38" spans="4:22" ht="14.25" outlineLevel="1" thickBot="1" x14ac:dyDescent="0.45">
      <c r="D38" s="35" t="s">
        <v>13</v>
      </c>
      <c r="E38" s="42">
        <f>E31+SUM(E33:E36)</f>
        <v>8150000</v>
      </c>
      <c r="F38" s="37"/>
      <c r="G38" s="37"/>
      <c r="H38" s="37"/>
      <c r="I38" s="37"/>
      <c r="J38" s="37"/>
      <c r="K38" s="37"/>
      <c r="L38" s="42">
        <f>L31+SUM(L33:L36)</f>
        <v>6900000</v>
      </c>
      <c r="M38" s="37"/>
      <c r="N38" s="37"/>
      <c r="O38" s="37"/>
      <c r="P38" s="37"/>
      <c r="Q38" s="37"/>
      <c r="R38" s="37"/>
      <c r="S38" s="42">
        <f>S31+SUM(S33:S36)</f>
        <v>21450000</v>
      </c>
      <c r="U38" s="66"/>
      <c r="V38" s="66"/>
    </row>
    <row r="39" spans="4:22" ht="5.0999999999999996" customHeight="1" outlineLevel="1" thickTop="1" x14ac:dyDescent="0.35">
      <c r="D39" s="38"/>
      <c r="E39" s="5"/>
      <c r="F39" s="5"/>
      <c r="G39" s="41"/>
      <c r="H39" s="41"/>
      <c r="I39" s="41"/>
      <c r="J39" s="41"/>
      <c r="K39" s="15"/>
      <c r="L39" s="15"/>
      <c r="M39" s="6"/>
      <c r="N39" s="15"/>
      <c r="O39" s="15"/>
      <c r="P39" s="15"/>
      <c r="Q39" s="15"/>
      <c r="R39" s="41"/>
      <c r="S39" s="15"/>
      <c r="U39" s="66"/>
      <c r="V39" s="66"/>
    </row>
    <row r="40" spans="4:22" outlineLevel="1" x14ac:dyDescent="0.35">
      <c r="D40" s="31" t="s">
        <v>4</v>
      </c>
      <c r="E40" s="26">
        <v>250000</v>
      </c>
      <c r="F40" s="26"/>
      <c r="G40" s="30"/>
      <c r="H40" s="30"/>
      <c r="I40" s="30"/>
      <c r="J40" s="30"/>
      <c r="K40" s="27"/>
      <c r="L40" s="27">
        <f>SUM(E40,-G40,I40)</f>
        <v>250000</v>
      </c>
      <c r="M40" s="29"/>
      <c r="N40" s="27"/>
      <c r="O40" s="27"/>
      <c r="P40" s="27"/>
      <c r="Q40" s="27"/>
      <c r="R40" s="30"/>
      <c r="S40" s="27">
        <f>SUM(L40,-N40,P40)</f>
        <v>250000</v>
      </c>
      <c r="U40" s="66"/>
      <c r="V40" s="66"/>
    </row>
    <row r="41" spans="4:22" outlineLevel="1" x14ac:dyDescent="0.35">
      <c r="D41" s="31" t="s">
        <v>22</v>
      </c>
      <c r="E41" s="26">
        <v>25000</v>
      </c>
      <c r="F41" s="26"/>
      <c r="G41" s="27"/>
      <c r="H41" s="27"/>
      <c r="I41" s="27"/>
      <c r="J41" s="27"/>
      <c r="K41" s="27"/>
      <c r="L41" s="27">
        <f t="shared" ref="L41:L44" si="6">SUM(E41,-G41,I41)</f>
        <v>25000</v>
      </c>
      <c r="M41" s="29"/>
      <c r="N41" s="27"/>
      <c r="O41" s="27"/>
      <c r="P41" s="27"/>
      <c r="Q41" s="27"/>
      <c r="R41" s="30"/>
      <c r="S41" s="27">
        <f t="shared" ref="S41:S44" si="7">SUM(L41,-N41,P41)</f>
        <v>25000</v>
      </c>
      <c r="U41" s="66"/>
      <c r="V41" s="66"/>
    </row>
    <row r="42" spans="4:22" outlineLevel="1" x14ac:dyDescent="0.35">
      <c r="D42" s="32" t="s">
        <v>5</v>
      </c>
      <c r="E42" s="26">
        <v>500000</v>
      </c>
      <c r="F42" s="26"/>
      <c r="G42" s="27"/>
      <c r="H42" s="27"/>
      <c r="I42" s="27"/>
      <c r="J42" s="27"/>
      <c r="K42" s="27"/>
      <c r="L42" s="27">
        <f t="shared" si="6"/>
        <v>500000</v>
      </c>
      <c r="M42" s="29"/>
      <c r="N42" s="27"/>
      <c r="O42" s="27"/>
      <c r="P42" s="27"/>
      <c r="Q42" s="27"/>
      <c r="R42" s="30"/>
      <c r="S42" s="27">
        <f t="shared" si="7"/>
        <v>500000</v>
      </c>
      <c r="U42" s="66"/>
      <c r="V42" s="66"/>
    </row>
    <row r="43" spans="4:22" outlineLevel="1" x14ac:dyDescent="0.35">
      <c r="D43" s="32" t="s">
        <v>6</v>
      </c>
      <c r="E43" s="26">
        <v>100000</v>
      </c>
      <c r="F43" s="26"/>
      <c r="G43" s="30"/>
      <c r="H43" s="30"/>
      <c r="I43" s="30"/>
      <c r="J43" s="30"/>
      <c r="K43" s="27"/>
      <c r="L43" s="27">
        <f t="shared" si="6"/>
        <v>100000</v>
      </c>
      <c r="M43" s="29"/>
      <c r="N43" s="27"/>
      <c r="O43" s="27"/>
      <c r="P43" s="27"/>
      <c r="Q43" s="27"/>
      <c r="R43" s="30"/>
      <c r="S43" s="27">
        <f t="shared" si="7"/>
        <v>100000</v>
      </c>
      <c r="U43" s="66"/>
      <c r="V43" s="66"/>
    </row>
    <row r="44" spans="4:22" outlineLevel="1" x14ac:dyDescent="0.35">
      <c r="D44" s="32" t="s">
        <v>7</v>
      </c>
      <c r="E44" s="26">
        <v>825000</v>
      </c>
      <c r="F44" s="26"/>
      <c r="G44" s="30"/>
      <c r="H44" s="30"/>
      <c r="I44" s="30"/>
      <c r="J44" s="30"/>
      <c r="K44" s="27"/>
      <c r="L44" s="27">
        <f t="shared" si="6"/>
        <v>825000</v>
      </c>
      <c r="M44" s="29"/>
      <c r="N44" s="27"/>
      <c r="O44" s="27"/>
      <c r="P44" s="27"/>
      <c r="Q44" s="27"/>
      <c r="R44" s="30"/>
      <c r="S44" s="27">
        <f t="shared" si="7"/>
        <v>825000</v>
      </c>
      <c r="U44" s="66"/>
      <c r="V44" s="66"/>
    </row>
    <row r="45" spans="4:22" ht="13.9" outlineLevel="1" x14ac:dyDescent="0.4">
      <c r="D45" s="43" t="s">
        <v>8</v>
      </c>
      <c r="E45" s="36">
        <f>SUM(E40:E44)</f>
        <v>1700000</v>
      </c>
      <c r="F45" s="37"/>
      <c r="G45" s="37"/>
      <c r="H45" s="37"/>
      <c r="I45" s="37"/>
      <c r="J45" s="37"/>
      <c r="K45" s="37"/>
      <c r="L45" s="36">
        <f>SUM(L40:L44)</f>
        <v>1700000</v>
      </c>
      <c r="M45" s="37"/>
      <c r="N45" s="37"/>
      <c r="O45" s="37"/>
      <c r="P45" s="37"/>
      <c r="Q45" s="37"/>
      <c r="R45" s="37"/>
      <c r="S45" s="36">
        <f>SUM(S40:S44)</f>
        <v>1700000</v>
      </c>
      <c r="U45" s="66"/>
      <c r="V45" s="66"/>
    </row>
    <row r="46" spans="4:22" ht="5.0999999999999996" customHeight="1" outlineLevel="1" x14ac:dyDescent="0.35">
      <c r="D46" s="44"/>
      <c r="E46" s="45"/>
      <c r="F46" s="45"/>
      <c r="G46" s="34"/>
      <c r="H46" s="34"/>
      <c r="I46" s="34"/>
      <c r="J46" s="34"/>
      <c r="K46" s="33"/>
      <c r="L46" s="33"/>
      <c r="M46" s="46"/>
      <c r="N46" s="34"/>
      <c r="O46" s="34"/>
      <c r="P46" s="34"/>
      <c r="Q46" s="34"/>
      <c r="R46" s="34"/>
      <c r="S46" s="33"/>
      <c r="U46" s="66"/>
      <c r="V46" s="66"/>
    </row>
    <row r="47" spans="4:22" ht="15" customHeight="1" outlineLevel="1" x14ac:dyDescent="0.35">
      <c r="D47" s="44" t="s">
        <v>54</v>
      </c>
      <c r="E47" s="26">
        <v>2450000</v>
      </c>
      <c r="F47" s="45"/>
      <c r="G47" s="34"/>
      <c r="H47" s="34"/>
      <c r="I47" s="34"/>
      <c r="J47" s="34"/>
      <c r="K47" s="33"/>
      <c r="L47" s="27">
        <f t="shared" ref="L47:L49" si="8">SUM(E47,-G47,I47)</f>
        <v>2450000</v>
      </c>
      <c r="M47" s="46"/>
      <c r="N47" s="15">
        <f>P14</f>
        <v>2450000</v>
      </c>
      <c r="O47" s="39" t="s">
        <v>37</v>
      </c>
      <c r="P47" s="34"/>
      <c r="Q47" s="34"/>
      <c r="R47" s="34"/>
      <c r="S47" s="27">
        <f t="shared" ref="S47" si="9">SUM(L47,-N47,P47)</f>
        <v>0</v>
      </c>
      <c r="U47" s="66" t="s">
        <v>61</v>
      </c>
      <c r="V47" s="66"/>
    </row>
    <row r="48" spans="4:22" outlineLevel="1" x14ac:dyDescent="0.35">
      <c r="D48" s="4" t="s">
        <v>20</v>
      </c>
      <c r="E48" s="26">
        <v>0</v>
      </c>
      <c r="F48" s="26"/>
      <c r="G48" s="41"/>
      <c r="H48" s="41"/>
      <c r="I48" s="30"/>
      <c r="J48" s="30"/>
      <c r="K48" s="27"/>
      <c r="L48" s="27">
        <f t="shared" si="8"/>
        <v>0</v>
      </c>
      <c r="M48" s="29"/>
      <c r="N48" s="15"/>
      <c r="O48" s="15"/>
      <c r="P48" s="15">
        <f>P6</f>
        <v>6500000</v>
      </c>
      <c r="Q48" s="39" t="s">
        <v>37</v>
      </c>
      <c r="R48" s="41"/>
      <c r="S48" s="27">
        <f t="shared" ref="S48:S49" si="10">SUM(L48,-N48,P48)</f>
        <v>6500000</v>
      </c>
      <c r="U48" s="66" t="s">
        <v>62</v>
      </c>
      <c r="V48" s="66"/>
    </row>
    <row r="49" spans="1:22" outlineLevel="1" x14ac:dyDescent="0.35">
      <c r="D49" s="4" t="s">
        <v>24</v>
      </c>
      <c r="E49" s="26">
        <v>0</v>
      </c>
      <c r="F49" s="26"/>
      <c r="G49" s="41"/>
      <c r="H49" s="41"/>
      <c r="I49" s="30"/>
      <c r="J49" s="30"/>
      <c r="K49" s="27"/>
      <c r="L49" s="27">
        <f t="shared" si="8"/>
        <v>0</v>
      </c>
      <c r="M49" s="29"/>
      <c r="N49" s="15"/>
      <c r="O49" s="15"/>
      <c r="P49" s="15">
        <f>P7</f>
        <v>1000000</v>
      </c>
      <c r="Q49" s="39" t="s">
        <v>37</v>
      </c>
      <c r="R49" s="41"/>
      <c r="S49" s="27">
        <f t="shared" si="10"/>
        <v>1000000</v>
      </c>
      <c r="U49" s="66" t="s">
        <v>63</v>
      </c>
      <c r="V49" s="66"/>
    </row>
    <row r="50" spans="1:22" ht="13.9" outlineLevel="1" x14ac:dyDescent="0.4">
      <c r="D50" s="43" t="s">
        <v>16</v>
      </c>
      <c r="E50" s="36">
        <f>SUM(E47:E49)</f>
        <v>2450000</v>
      </c>
      <c r="F50" s="37"/>
      <c r="G50" s="37"/>
      <c r="H50" s="37"/>
      <c r="I50" s="37"/>
      <c r="J50" s="37"/>
      <c r="K50" s="37"/>
      <c r="L50" s="36">
        <f>SUM(L47:L49)</f>
        <v>2450000</v>
      </c>
      <c r="M50" s="37"/>
      <c r="N50" s="37"/>
      <c r="O50" s="37"/>
      <c r="P50" s="37"/>
      <c r="Q50" s="37"/>
      <c r="R50" s="37"/>
      <c r="S50" s="36">
        <f>SUM(S47:S49)</f>
        <v>7500000</v>
      </c>
      <c r="U50" s="66"/>
      <c r="V50" s="66"/>
    </row>
    <row r="51" spans="1:22" ht="5.0999999999999996" customHeight="1" outlineLevel="1" x14ac:dyDescent="0.35">
      <c r="G51" s="47"/>
      <c r="H51" s="47"/>
      <c r="I51" s="47"/>
      <c r="J51" s="47"/>
      <c r="K51" s="48"/>
      <c r="L51" s="48"/>
      <c r="N51" s="47"/>
      <c r="O51" s="47"/>
      <c r="P51" s="47"/>
      <c r="Q51" s="47"/>
      <c r="R51" s="47"/>
      <c r="S51" s="48"/>
      <c r="U51" s="66"/>
      <c r="V51" s="66"/>
    </row>
    <row r="52" spans="1:22" ht="13.9" outlineLevel="1" x14ac:dyDescent="0.4">
      <c r="D52" s="35" t="s">
        <v>17</v>
      </c>
      <c r="E52" s="49">
        <f>E45+E50</f>
        <v>4150000</v>
      </c>
      <c r="F52" s="37"/>
      <c r="G52" s="37"/>
      <c r="H52" s="37"/>
      <c r="I52" s="37"/>
      <c r="J52" s="37"/>
      <c r="K52" s="37"/>
      <c r="L52" s="49">
        <f>L45+L50</f>
        <v>4150000</v>
      </c>
      <c r="M52" s="37"/>
      <c r="N52" s="37"/>
      <c r="O52" s="37"/>
      <c r="P52" s="37"/>
      <c r="Q52" s="37"/>
      <c r="R52" s="37"/>
      <c r="S52" s="49">
        <f>S45+S50</f>
        <v>9200000</v>
      </c>
      <c r="U52" s="66"/>
      <c r="V52" s="66"/>
    </row>
    <row r="53" spans="1:22" ht="5.0999999999999996" customHeight="1" outlineLevel="1" x14ac:dyDescent="0.35">
      <c r="G53" s="48"/>
      <c r="H53" s="48"/>
      <c r="I53" s="48"/>
      <c r="J53" s="48"/>
      <c r="K53" s="48"/>
      <c r="L53" s="48"/>
      <c r="N53" s="47"/>
      <c r="O53" s="47"/>
      <c r="P53" s="47"/>
      <c r="Q53" s="47"/>
      <c r="R53" s="47"/>
      <c r="S53" s="48"/>
      <c r="U53" s="66"/>
      <c r="V53" s="66"/>
    </row>
    <row r="54" spans="1:22" ht="15" customHeight="1" outlineLevel="1" x14ac:dyDescent="0.35">
      <c r="D54" s="4" t="s">
        <v>23</v>
      </c>
      <c r="E54" s="26">
        <v>0</v>
      </c>
      <c r="F54" s="26"/>
      <c r="G54" s="41"/>
      <c r="H54" s="41"/>
      <c r="I54" s="30"/>
      <c r="J54" s="30"/>
      <c r="K54" s="27"/>
      <c r="L54" s="27">
        <f>SUM(E54,-G54,I54)</f>
        <v>0</v>
      </c>
      <c r="M54" s="29"/>
      <c r="N54" s="15"/>
      <c r="O54" s="15"/>
      <c r="P54" s="15">
        <f>P8</f>
        <v>7500000</v>
      </c>
      <c r="Q54" s="39" t="s">
        <v>37</v>
      </c>
      <c r="R54" s="41"/>
      <c r="S54" s="27">
        <f>SUM(L54,-N54,P54)</f>
        <v>7500000</v>
      </c>
      <c r="U54" s="66" t="s">
        <v>64</v>
      </c>
      <c r="V54" s="66"/>
    </row>
    <row r="55" spans="1:22" outlineLevel="1" x14ac:dyDescent="0.35">
      <c r="D55" s="4" t="s">
        <v>21</v>
      </c>
      <c r="E55" s="26">
        <v>2550000</v>
      </c>
      <c r="F55" s="26"/>
      <c r="G55" s="27"/>
      <c r="H55" s="28"/>
      <c r="I55" s="27"/>
      <c r="J55" s="27"/>
      <c r="K55" s="27"/>
      <c r="L55" s="27">
        <f>SUM(E55,-G55,I55)</f>
        <v>2550000</v>
      </c>
      <c r="M55" s="29"/>
      <c r="N55" s="27">
        <f>L55</f>
        <v>2550000</v>
      </c>
      <c r="O55" s="39" t="s">
        <v>37</v>
      </c>
      <c r="P55" s="27">
        <f>P9</f>
        <v>5250000</v>
      </c>
      <c r="Q55" s="39" t="s">
        <v>37</v>
      </c>
      <c r="R55" s="30"/>
      <c r="S55" s="27">
        <f t="shared" ref="S55:S56" si="11">SUM(L55,-N55,P55)</f>
        <v>5250000</v>
      </c>
      <c r="U55" s="66" t="s">
        <v>66</v>
      </c>
      <c r="V55" s="66"/>
    </row>
    <row r="56" spans="1:22" outlineLevel="1" x14ac:dyDescent="0.35">
      <c r="D56" s="4" t="s">
        <v>34</v>
      </c>
      <c r="E56" s="26">
        <v>1450000</v>
      </c>
      <c r="F56" s="26"/>
      <c r="G56" s="27">
        <f>+E25</f>
        <v>1250000</v>
      </c>
      <c r="H56" s="28" t="s">
        <v>33</v>
      </c>
      <c r="I56" s="27"/>
      <c r="J56" s="27"/>
      <c r="K56" s="27"/>
      <c r="L56" s="27">
        <f>SUM(E56,-G56,I56)</f>
        <v>200000</v>
      </c>
      <c r="M56" s="29"/>
      <c r="N56" s="27">
        <f>L56+P17</f>
        <v>700000</v>
      </c>
      <c r="O56" s="39" t="s">
        <v>37</v>
      </c>
      <c r="P56" s="27"/>
      <c r="Q56" s="27"/>
      <c r="R56" s="30"/>
      <c r="S56" s="27">
        <f t="shared" si="11"/>
        <v>-500000</v>
      </c>
      <c r="U56" s="66" t="s">
        <v>65</v>
      </c>
      <c r="V56" s="66"/>
    </row>
    <row r="57" spans="1:22" ht="5.0999999999999996" customHeight="1" outlineLevel="1" x14ac:dyDescent="0.35">
      <c r="G57" s="48"/>
      <c r="H57" s="48"/>
      <c r="I57" s="48"/>
      <c r="J57" s="48"/>
      <c r="K57" s="48"/>
      <c r="L57" s="48"/>
      <c r="N57" s="48"/>
      <c r="O57" s="48"/>
      <c r="P57" s="48"/>
      <c r="Q57" s="48"/>
      <c r="R57" s="47"/>
      <c r="S57" s="48"/>
      <c r="U57" s="66"/>
      <c r="V57" s="66"/>
    </row>
    <row r="58" spans="1:22" ht="14.25" outlineLevel="1" thickBot="1" x14ac:dyDescent="0.45">
      <c r="D58" s="35" t="s">
        <v>18</v>
      </c>
      <c r="E58" s="42">
        <f>E52+SUM(E54:E56)</f>
        <v>8150000</v>
      </c>
      <c r="F58" s="37"/>
      <c r="G58" s="37"/>
      <c r="H58" s="37"/>
      <c r="I58" s="37"/>
      <c r="J58" s="37"/>
      <c r="K58" s="37"/>
      <c r="L58" s="42">
        <f>L52+SUM(L54:L56)</f>
        <v>6900000</v>
      </c>
      <c r="M58" s="37"/>
      <c r="N58" s="37"/>
      <c r="O58" s="37"/>
      <c r="P58" s="37"/>
      <c r="Q58" s="37"/>
      <c r="R58" s="37"/>
      <c r="S58" s="42">
        <f>S52+SUM(S54:S56)</f>
        <v>21450000</v>
      </c>
      <c r="U58" s="66"/>
      <c r="V58" s="66"/>
    </row>
    <row r="59" spans="1:22" ht="13.9" outlineLevel="1" thickTop="1" x14ac:dyDescent="0.35">
      <c r="G59" s="25"/>
      <c r="H59" s="25"/>
      <c r="I59" s="25"/>
      <c r="J59" s="25"/>
      <c r="N59" s="25"/>
      <c r="O59" s="25"/>
      <c r="P59" s="25"/>
      <c r="Q59" s="25"/>
    </row>
    <row r="60" spans="1:22" s="51" customFormat="1" ht="13.9" outlineLevel="1" x14ac:dyDescent="0.4">
      <c r="A60" s="50"/>
      <c r="C60" s="50"/>
      <c r="D60" s="51" t="s">
        <v>19</v>
      </c>
      <c r="E60" s="52">
        <f>E38-E58</f>
        <v>0</v>
      </c>
      <c r="F60" s="52"/>
      <c r="G60" s="53">
        <f>SUM(G25:G58)-SUM(I25:I58)</f>
        <v>0</v>
      </c>
      <c r="H60" s="53"/>
      <c r="I60" s="53">
        <f>SUM(G25:G58)-SUM(I25:I58)</f>
        <v>0</v>
      </c>
      <c r="J60" s="53"/>
      <c r="K60" s="52"/>
      <c r="L60" s="52">
        <f>L38-L58</f>
        <v>0</v>
      </c>
      <c r="M60" s="53"/>
      <c r="N60" s="53">
        <f>SUM(N25:N58)-SUM(P25:P58)</f>
        <v>0</v>
      </c>
      <c r="O60" s="53"/>
      <c r="P60" s="53">
        <f>SUM(N25:N58)-SUM(P25:P58)</f>
        <v>0</v>
      </c>
      <c r="Q60" s="53"/>
      <c r="R60" s="53"/>
      <c r="S60" s="52">
        <f>S38-S58</f>
        <v>0</v>
      </c>
    </row>
    <row r="61" spans="1:22" s="51" customFormat="1" ht="5.0999999999999996" customHeight="1" outlineLevel="1" x14ac:dyDescent="0.4">
      <c r="A61" s="50"/>
      <c r="C61" s="50"/>
      <c r="E61" s="52"/>
      <c r="F61" s="52"/>
      <c r="G61" s="53"/>
      <c r="H61" s="53"/>
      <c r="I61" s="53"/>
      <c r="J61" s="53"/>
      <c r="K61" s="52"/>
      <c r="L61" s="52"/>
      <c r="M61" s="53"/>
      <c r="N61" s="53"/>
      <c r="O61" s="53"/>
      <c r="P61" s="53"/>
      <c r="Q61" s="53"/>
      <c r="R61" s="53"/>
      <c r="S61" s="52"/>
    </row>
    <row r="62" spans="1:22" ht="13.9" x14ac:dyDescent="0.4">
      <c r="A62" s="1" t="s">
        <v>43</v>
      </c>
      <c r="B62" s="8" t="s">
        <v>44</v>
      </c>
      <c r="C62" s="9"/>
      <c r="D62" s="10"/>
      <c r="E62" s="11"/>
      <c r="F62" s="11"/>
      <c r="G62" s="68" t="s">
        <v>25</v>
      </c>
      <c r="H62" s="68"/>
      <c r="I62" s="68" t="s">
        <v>67</v>
      </c>
      <c r="J62" s="11"/>
      <c r="K62" s="11"/>
      <c r="L62" s="11"/>
      <c r="M62" s="12"/>
      <c r="N62" s="68" t="s">
        <v>25</v>
      </c>
      <c r="O62" s="68"/>
      <c r="P62" s="68" t="s">
        <v>67</v>
      </c>
      <c r="Q62" s="11"/>
      <c r="R62" s="12"/>
      <c r="S62" s="11"/>
      <c r="U62" s="8" t="s">
        <v>58</v>
      </c>
      <c r="V62" s="8"/>
    </row>
    <row r="63" spans="1:22" s="57" customFormat="1" ht="5.0999999999999996" hidden="1" customHeight="1" outlineLevel="1" x14ac:dyDescent="0.4">
      <c r="A63" s="54"/>
      <c r="B63" s="55"/>
      <c r="C63" s="56"/>
      <c r="E63" s="58"/>
      <c r="F63" s="58"/>
      <c r="G63" s="58"/>
      <c r="H63" s="58"/>
      <c r="I63" s="58"/>
      <c r="J63" s="58"/>
      <c r="K63" s="58"/>
      <c r="L63" s="58"/>
      <c r="M63" s="59"/>
      <c r="N63" s="58"/>
      <c r="O63" s="58"/>
      <c r="P63" s="58"/>
      <c r="Q63" s="58"/>
      <c r="R63" s="59"/>
      <c r="S63" s="58"/>
    </row>
    <row r="64" spans="1:22" ht="13.9" hidden="1" outlineLevel="1" x14ac:dyDescent="0.4">
      <c r="C64" s="1" t="s">
        <v>33</v>
      </c>
      <c r="D64" s="7" t="s">
        <v>50</v>
      </c>
      <c r="N64" s="60"/>
      <c r="O64" s="60"/>
      <c r="P64" s="60"/>
      <c r="Q64" s="60"/>
      <c r="R64" s="61"/>
    </row>
    <row r="65" spans="1:22" hidden="1" outlineLevel="1" x14ac:dyDescent="0.35">
      <c r="D65" s="4" t="s">
        <v>31</v>
      </c>
      <c r="G65" s="60">
        <f>G56</f>
        <v>1250000</v>
      </c>
      <c r="N65" s="60"/>
      <c r="O65" s="60"/>
      <c r="P65" s="60"/>
      <c r="Q65" s="60"/>
      <c r="R65" s="61"/>
    </row>
    <row r="66" spans="1:22" hidden="1" outlineLevel="1" x14ac:dyDescent="0.35">
      <c r="D66" s="62" t="s">
        <v>32</v>
      </c>
      <c r="I66" s="60">
        <f>I25</f>
        <v>1250000</v>
      </c>
    </row>
    <row r="67" spans="1:22" ht="5.0999999999999996" hidden="1" customHeight="1" outlineLevel="1" x14ac:dyDescent="0.35"/>
    <row r="68" spans="1:22" ht="13.9" hidden="1" outlineLevel="1" x14ac:dyDescent="0.4">
      <c r="C68" s="38" t="s">
        <v>37</v>
      </c>
      <c r="D68" s="7" t="s">
        <v>36</v>
      </c>
    </row>
    <row r="69" spans="1:22" hidden="1" outlineLevel="1" x14ac:dyDescent="0.35">
      <c r="D69" s="62" t="s">
        <v>29</v>
      </c>
      <c r="P69" s="63">
        <f>P48</f>
        <v>6500000</v>
      </c>
    </row>
    <row r="70" spans="1:22" hidden="1" outlineLevel="1" x14ac:dyDescent="0.35">
      <c r="D70" s="62" t="s">
        <v>24</v>
      </c>
      <c r="P70" s="63">
        <f>P49</f>
        <v>1000000</v>
      </c>
    </row>
    <row r="71" spans="1:22" hidden="1" outlineLevel="1" x14ac:dyDescent="0.35">
      <c r="D71" s="62" t="s">
        <v>23</v>
      </c>
      <c r="P71" s="63">
        <f>P54</f>
        <v>7500000</v>
      </c>
    </row>
    <row r="72" spans="1:22" hidden="1" outlineLevel="1" x14ac:dyDescent="0.35">
      <c r="D72" s="62" t="s">
        <v>21</v>
      </c>
      <c r="P72" s="60">
        <f>P55</f>
        <v>5250000</v>
      </c>
    </row>
    <row r="73" spans="1:22" hidden="1" outlineLevel="1" x14ac:dyDescent="0.35">
      <c r="D73" s="62" t="s">
        <v>38</v>
      </c>
      <c r="N73" s="63">
        <f>N36</f>
        <v>13800000</v>
      </c>
    </row>
    <row r="74" spans="1:22" hidden="1" outlineLevel="1" x14ac:dyDescent="0.35">
      <c r="D74" s="62" t="s">
        <v>54</v>
      </c>
      <c r="N74" s="63">
        <f>N47</f>
        <v>2450000</v>
      </c>
    </row>
    <row r="75" spans="1:22" hidden="1" outlineLevel="1" x14ac:dyDescent="0.35">
      <c r="D75" s="62" t="s">
        <v>39</v>
      </c>
      <c r="N75" s="63">
        <f>SUM(L55:L56)</f>
        <v>2750000</v>
      </c>
    </row>
    <row r="76" spans="1:22" hidden="1" outlineLevel="1" x14ac:dyDescent="0.35">
      <c r="D76" s="62" t="s">
        <v>72</v>
      </c>
      <c r="N76" s="60">
        <f>P15</f>
        <v>250000</v>
      </c>
    </row>
    <row r="77" spans="1:22" hidden="1" outlineLevel="1" x14ac:dyDescent="0.35">
      <c r="D77" s="62" t="s">
        <v>56</v>
      </c>
      <c r="N77" s="60">
        <f>P16</f>
        <v>500000</v>
      </c>
    </row>
    <row r="78" spans="1:22" hidden="1" outlineLevel="1" x14ac:dyDescent="0.35">
      <c r="D78" s="62" t="s">
        <v>57</v>
      </c>
      <c r="F78" s="4">
        <v>1000000</v>
      </c>
      <c r="N78" s="60">
        <f>P17</f>
        <v>500000</v>
      </c>
    </row>
    <row r="79" spans="1:22" ht="5.0999999999999996" hidden="1" customHeight="1" outlineLevel="1" x14ac:dyDescent="0.35">
      <c r="D79" s="62"/>
      <c r="N79" s="60"/>
    </row>
    <row r="80" spans="1:22" ht="13.9" collapsed="1" x14ac:dyDescent="0.4">
      <c r="A80" s="1" t="s">
        <v>43</v>
      </c>
      <c r="B80" s="8" t="s">
        <v>47</v>
      </c>
      <c r="C80" s="9"/>
      <c r="D80" s="10"/>
      <c r="E80" s="11"/>
      <c r="F80" s="11"/>
      <c r="G80" s="11"/>
      <c r="H80" s="11"/>
      <c r="I80" s="11"/>
      <c r="J80" s="11"/>
      <c r="K80" s="11"/>
      <c r="L80" s="11"/>
      <c r="M80" s="12"/>
      <c r="N80" s="11"/>
      <c r="O80" s="11"/>
      <c r="P80" s="11"/>
      <c r="Q80" s="11"/>
      <c r="R80" s="12"/>
      <c r="S80" s="11"/>
      <c r="U80" s="8" t="s">
        <v>60</v>
      </c>
      <c r="V80" s="8"/>
    </row>
    <row r="81" spans="1:22" s="57" customFormat="1" ht="5.0999999999999996" hidden="1" customHeight="1" outlineLevel="1" x14ac:dyDescent="0.4">
      <c r="A81" s="54"/>
      <c r="B81" s="55"/>
      <c r="C81" s="56"/>
      <c r="E81" s="58"/>
      <c r="F81" s="58"/>
      <c r="G81" s="58"/>
      <c r="H81" s="58"/>
      <c r="I81" s="58"/>
      <c r="J81" s="58"/>
      <c r="K81" s="58"/>
      <c r="L81" s="58"/>
      <c r="M81" s="59"/>
      <c r="N81" s="58"/>
      <c r="O81" s="58"/>
      <c r="P81" s="58"/>
      <c r="Q81" s="58"/>
      <c r="R81" s="59"/>
      <c r="S81" s="58"/>
    </row>
    <row r="82" spans="1:22" ht="14.65" hidden="1" outlineLevel="1" x14ac:dyDescent="0.4">
      <c r="D82" s="7" t="s">
        <v>47</v>
      </c>
      <c r="U82" s="70">
        <v>1</v>
      </c>
      <c r="V82" s="67" t="s">
        <v>68</v>
      </c>
    </row>
    <row r="83" spans="1:22" ht="14.65" hidden="1" outlineLevel="1" x14ac:dyDescent="0.4">
      <c r="D83" s="62" t="s">
        <v>52</v>
      </c>
      <c r="E83" s="63">
        <f>P13</f>
        <v>16550000</v>
      </c>
      <c r="U83" s="70">
        <v>2</v>
      </c>
      <c r="V83" s="67" t="s">
        <v>69</v>
      </c>
    </row>
    <row r="84" spans="1:22" hidden="1" outlineLevel="1" x14ac:dyDescent="0.35">
      <c r="D84" s="62" t="s">
        <v>48</v>
      </c>
      <c r="E84" s="60">
        <f>SUM(L55:L56)</f>
        <v>2750000</v>
      </c>
      <c r="U84" s="69"/>
    </row>
    <row r="85" spans="1:22" ht="13.9" hidden="1" outlineLevel="1" x14ac:dyDescent="0.4">
      <c r="D85" s="64" t="s">
        <v>38</v>
      </c>
      <c r="E85" s="65">
        <f>E83-E84</f>
        <v>13800000</v>
      </c>
      <c r="U85" s="69"/>
    </row>
    <row r="86" spans="1:22" collapsed="1" x14ac:dyDescent="0.35">
      <c r="U86" s="69"/>
    </row>
    <row r="87" spans="1:22" ht="13.9" x14ac:dyDescent="0.4">
      <c r="A87" s="1" t="s">
        <v>43</v>
      </c>
      <c r="B87" s="7" t="s">
        <v>51</v>
      </c>
      <c r="U87" s="69"/>
    </row>
  </sheetData>
  <hyperlinks>
    <hyperlink ref="U35" r:id="rId1" display="I continue to prefer this approach for the financing fee. GAAP Update." xr:uid="{00000000-0004-0000-0000-000000000000}"/>
    <hyperlink ref="U6" r:id="rId2" display="See LBO Video Series for Detailed Explanation." xr:uid="{00000000-0004-0000-0000-000001000000}"/>
    <hyperlink ref="V83" r:id="rId3" xr:uid="{00000000-0004-0000-0000-000002000000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 Adjustments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Peter Lynch</cp:lastModifiedBy>
  <dcterms:created xsi:type="dcterms:W3CDTF">2018-09-20T15:00:03Z</dcterms:created>
  <dcterms:modified xsi:type="dcterms:W3CDTF">2020-11-12T23:27:32Z</dcterms:modified>
</cp:coreProperties>
</file>